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7910793E\Desktop\Otros\BLOG\predicciones\"/>
    </mc:Choice>
  </mc:AlternateContent>
  <bookViews>
    <workbookView xWindow="0" yWindow="0" windowWidth="11500" windowHeight="9050" activeTab="1"/>
  </bookViews>
  <sheets>
    <sheet name="Modelo IPC 2026" sheetId="1" r:id="rId1"/>
    <sheet name="Escenarios" sheetId="2" r:id="rId2"/>
  </sheets>
  <calcPr calcId="162913"/>
</workbook>
</file>

<file path=xl/calcChain.xml><?xml version="1.0" encoding="utf-8"?>
<calcChain xmlns="http://schemas.openxmlformats.org/spreadsheetml/2006/main">
  <c r="B25" i="2" l="1"/>
  <c r="B26" i="2"/>
  <c r="F9" i="1"/>
  <c r="G9" i="1" s="1"/>
  <c r="F8" i="1"/>
  <c r="G8" i="1" s="1"/>
  <c r="F7" i="1"/>
  <c r="G7" i="1" s="1"/>
  <c r="F6" i="1"/>
  <c r="G6" i="1" s="1"/>
  <c r="F5" i="1"/>
  <c r="G5" i="1" s="1"/>
  <c r="F4" i="1"/>
  <c r="G4" i="1" s="1"/>
  <c r="F3" i="1"/>
  <c r="G3" i="1" s="1"/>
  <c r="F2" i="1"/>
  <c r="G2" i="1" s="1"/>
  <c r="G12" i="1" l="1"/>
  <c r="G13" i="1" l="1"/>
  <c r="G14" i="1" l="1"/>
  <c r="B4" i="2" s="1"/>
  <c r="C20" i="2" s="1"/>
  <c r="C19" i="2" l="1"/>
  <c r="C18" i="2"/>
  <c r="C21" i="2"/>
  <c r="E22" i="2" l="1"/>
  <c r="D20" i="2" s="1"/>
  <c r="D19" i="2" l="1"/>
  <c r="D21" i="2"/>
  <c r="D18" i="2"/>
  <c r="B27" i="2" l="1"/>
</calcChain>
</file>

<file path=xl/sharedStrings.xml><?xml version="1.0" encoding="utf-8"?>
<sst xmlns="http://schemas.openxmlformats.org/spreadsheetml/2006/main" count="62" uniqueCount="56">
  <si>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</si>
  <si>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</si>
  <si>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</si>
  <si>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</si>
  <si>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</si>
  <si>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</si>
  <si>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</si>
  <si>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Escasez estructural de oferta (áreas tensionadas)</t>
  </si>
  <si>
    <t>Motor</t>
  </si>
  <si>
    <t>Concentración geográfica de la demanda</t>
  </si>
  <si>
    <t>Vivienda como activo relativamente seguro</t>
  </si>
  <si>
    <t>Inercia de expectativas tras subidas intensas</t>
  </si>
  <si>
    <t>Coste de financiación y esfuerzo financiero</t>
  </si>
  <si>
    <t>Freno</t>
  </si>
  <si>
    <t>Límites de renta y ahorro (nuevos compradores)</t>
  </si>
  <si>
    <t>Incertidumbre regulatoria y fiscal (impacto desigual)</t>
  </si>
  <si>
    <t>Saturación de demanda en segmentos específicos</t>
  </si>
  <si>
    <t>Motores (suma ponderada)</t>
  </si>
  <si>
    <t>Frenos (suma ponderada)</t>
  </si>
  <si>
    <t>Presión neta</t>
  </si>
  <si>
    <t>Escenarios finales (S1–S4) - Vivienda 2026</t>
  </si>
  <si>
    <t>Entrada del modelo</t>
  </si>
  <si>
    <t>Presión neta (de hoja 1)</t>
  </si>
  <si>
    <t>Sensibilidad (k)</t>
  </si>
  <si>
    <t>Sesgo base S1 (b1)</t>
  </si>
  <si>
    <t>Sesgo base S2 (b2)</t>
  </si>
  <si>
    <t>Sesgo base S3 (b3)</t>
  </si>
  <si>
    <t>Sesgo base S4 (b4)</t>
  </si>
  <si>
    <t>S1 (baja)</t>
  </si>
  <si>
    <t>S2 (media)</t>
  </si>
  <si>
    <t>S3 (alta)</t>
  </si>
  <si>
    <t>S4 (muy alta)</t>
  </si>
  <si>
    <t>Tasa base operativa (vivienda)</t>
  </si>
  <si>
    <t>Tasa base estructural (referencia)</t>
  </si>
  <si>
    <t>(5%)</t>
  </si>
  <si>
    <t>Escenario</t>
  </si>
  <si>
    <t>Rango precio vivienda (variación anual)</t>
  </si>
  <si>
    <t>Logit z</t>
  </si>
  <si>
    <t>Probabilidad</t>
  </si>
  <si>
    <t>Punto medio</t>
  </si>
  <si>
    <t>S1</t>
  </si>
  <si>
    <t>S2</t>
  </si>
  <si>
    <t>S3</t>
  </si>
  <si>
    <t>S4</t>
  </si>
  <si>
    <t>&gt; 10%</t>
  </si>
  <si>
    <t>Denominador</t>
  </si>
  <si>
    <t>Resumen</t>
  </si>
  <si>
    <t>Nota</t>
  </si>
  <si>
    <t>Estas probabilidades se derivan de una transformación softmax de la presión neta (hoja 1) con parámetros b y k editables.</t>
  </si>
  <si>
    <t>8%</t>
  </si>
  <si>
    <t>&lt; 6%</t>
  </si>
  <si>
    <t>6%–8%</t>
  </si>
  <si>
    <t>8%–10%</t>
  </si>
  <si>
    <t>Subida esperada (aprox.)</t>
  </si>
  <si>
    <t>Prob. de estar ≥ 8% (S3+S4)</t>
  </si>
  <si>
    <t>Prob. de estar ≤ 8% (S1+S2)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</si>
</sst>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4"/>
      <name val="Calibri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2">
    <xf numFmtId="0" fontId="0" fillId="0" borderId="0"/>
    <xf numFmtId="9" fontId="3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left"/>
    </xf>
    <xf numFmtId="10" fontId="0" fillId="0" borderId="0" xfId="0" applyNumberFormat="1"/>
    <xf numFmtId="166" fontId="0" fillId="0" borderId="0" xfId="0" applyNumberFormat="1"/>
    <xf numFmtId="0" fontId="0" fillId="0" borderId="0" xfId="0"/>
    <xf numFmtId="9" fontId="0" fillId="0" borderId="0" xfId="1" applyFont="1"/>
    <xf numFmtId="10" fontId="0" fillId="0" borderId="1" xfId="1" applyNumberFormat="1" applyFont="1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/>
    <xf numFmtId="9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9" fontId="0" fillId="0" borderId="0" xfId="0" quotePrefix="1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strike="noStrike" kern="1200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Vivienda España 2026</a:t>
            </a:r>
          </a:p>
        </c:rich>
      </c:tx>
      <c:layout/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Escenarios!$D$17</c:f>
              <c:strCache>
                <c:ptCount val="1"/>
                <c:pt idx="0">
                  <c:v>Probabilidad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  <a:prstDash val="solid"/>
            </a:ln>
          </c:spPr>
          <c:invertIfNegative val="0"/>
          <c:cat>
            <c:strRef>
              <c:f>Escenarios!$B$18:$B$21</c:f>
              <c:strCache>
                <c:ptCount val="4"/>
                <c:pt idx="0">
                  <c:v>&lt; 6%</c:v>
                </c:pt>
                <c:pt idx="1">
                  <c:v>6%–8%</c:v>
                </c:pt>
                <c:pt idx="2">
                  <c:v>8%–10%</c:v>
                </c:pt>
                <c:pt idx="3">
                  <c:v>&gt; 10%</c:v>
                </c:pt>
              </c:strCache>
            </c:strRef>
          </c:cat>
          <c:val>
            <c:numRef>
              <c:f>Escenarios!$D$18:$D$21</c:f>
              <c:numCache>
                <c:formatCode>0.0%</c:formatCode>
                <c:ptCount val="4"/>
                <c:pt idx="0">
                  <c:v>7.9999999999999988E-2</c:v>
                </c:pt>
                <c:pt idx="1">
                  <c:v>0.29999999999999988</c:v>
                </c:pt>
                <c:pt idx="2">
                  <c:v>0.38</c:v>
                </c:pt>
                <c:pt idx="3">
                  <c:v>0.24000000000000007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87-4287-8B58-08FE18DF80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a-ES"/>
          </a:p>
        </c:txPr>
        <c:crossAx val="164905376"/>
        <c:crosses val="autoZero"/>
        <c:crossBetween val="between"/>
      </c:valAx>
    </c:plotArea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297180</xdr:colOff>
      <xdr:row>0</xdr:row>
      <xdr:rowOff>213360</xdr:rowOff>
    </xdr:from>
    <xdr:to>
      <xdr:col>5</xdr:col>
      <xdr:colOff>533400</xdr:colOff>
      <xdr:row>13</xdr:row>
      <xdr:rowOff>45720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B1" workbookViewId="0">
      <selection activeCell="C2" sqref="C2:G9"/>
    </sheetView>
  </sheetViews>
  <sheetFormatPr baseColWidth="10" defaultColWidth="8.90625" defaultRowHeight="14.5" x14ac:dyDescent="0.35"/>
  <cols>
    <col min="1" max="1" width="43.6328125" style="15" bestFit="1" customWidth="1"/>
    <col min="2" max="2" width="6.1796875" style="15" bestFit="1" customWidth="1"/>
    <col min="3" max="3" width="12.36328125" style="15" bestFit="1" customWidth="1"/>
    <col min="4" max="4" width="12.6328125" style="15" bestFit="1" customWidth="1"/>
    <col min="5" max="5" width="5" style="15" bestFit="1" customWidth="1"/>
    <col min="6" max="6" width="23.36328125" style="15" bestFit="1" customWidth="1"/>
    <col min="7" max="7" width="21.81640625" style="1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t="s">
        <v>7</v>
      </c>
      <c r="B2" t="s">
        <v>8</v>
      </c>
      <c r="C2" s="16">
        <v>0.7</v>
      </c>
      <c r="D2" s="16">
        <v>0.85</v>
      </c>
      <c r="E2" s="16">
        <v>0.4</v>
      </c>
      <c r="F2" s="16">
        <f t="shared" ref="F2:F9" si="0">(C2+D2)/2</f>
        <v>0.77499999999999991</v>
      </c>
      <c r="G2" s="16">
        <f t="shared" ref="G2:G9" si="1">F2*E2</f>
        <v>0.31</v>
      </c>
    </row>
    <row r="3" spans="1:7" x14ac:dyDescent="0.35">
      <c r="A3" t="s">
        <v>9</v>
      </c>
      <c r="B3" t="s">
        <v>8</v>
      </c>
      <c r="C3" s="16">
        <v>0.65</v>
      </c>
      <c r="D3" s="16">
        <v>0.8</v>
      </c>
      <c r="E3" s="16">
        <v>0.3</v>
      </c>
      <c r="F3" s="16">
        <f t="shared" si="0"/>
        <v>0.72500000000000009</v>
      </c>
      <c r="G3" s="16">
        <f t="shared" si="1"/>
        <v>0.21750000000000003</v>
      </c>
    </row>
    <row r="4" spans="1:7" x14ac:dyDescent="0.35">
      <c r="A4" t="s">
        <v>10</v>
      </c>
      <c r="B4" t="s">
        <v>8</v>
      </c>
      <c r="C4" s="16">
        <v>0.5</v>
      </c>
      <c r="D4" s="16">
        <v>0.65</v>
      </c>
      <c r="E4" s="16">
        <v>0.18</v>
      </c>
      <c r="F4" s="16">
        <f t="shared" si="0"/>
        <v>0.57499999999999996</v>
      </c>
      <c r="G4" s="16">
        <f t="shared" si="1"/>
        <v>0.10349999999999999</v>
      </c>
    </row>
    <row r="5" spans="1:7" x14ac:dyDescent="0.35">
      <c r="A5" t="s">
        <v>11</v>
      </c>
      <c r="B5" t="s">
        <v>8</v>
      </c>
      <c r="C5" s="16">
        <v>0.5</v>
      </c>
      <c r="D5" s="16">
        <v>0.65</v>
      </c>
      <c r="E5" s="16">
        <v>0.12</v>
      </c>
      <c r="F5" s="16">
        <f t="shared" si="0"/>
        <v>0.57499999999999996</v>
      </c>
      <c r="G5" s="16">
        <f t="shared" si="1"/>
        <v>6.8999999999999992E-2</v>
      </c>
    </row>
    <row r="6" spans="1:7" x14ac:dyDescent="0.35">
      <c r="A6" t="s">
        <v>12</v>
      </c>
      <c r="B6" t="s">
        <v>13</v>
      </c>
      <c r="C6" s="16">
        <v>0.4</v>
      </c>
      <c r="D6" s="16">
        <v>0.55000000000000004</v>
      </c>
      <c r="E6" s="16">
        <v>0.45</v>
      </c>
      <c r="F6" s="16">
        <f t="shared" si="0"/>
        <v>0.47500000000000003</v>
      </c>
      <c r="G6" s="16">
        <f t="shared" si="1"/>
        <v>0.21375000000000002</v>
      </c>
    </row>
    <row r="7" spans="1:7" x14ac:dyDescent="0.35">
      <c r="A7" t="s">
        <v>14</v>
      </c>
      <c r="B7" t="s">
        <v>13</v>
      </c>
      <c r="C7" s="16">
        <v>0.45</v>
      </c>
      <c r="D7" s="16">
        <v>0.6</v>
      </c>
      <c r="E7" s="16">
        <v>0.35</v>
      </c>
      <c r="F7" s="16">
        <f t="shared" si="0"/>
        <v>0.52500000000000002</v>
      </c>
      <c r="G7" s="16">
        <f t="shared" si="1"/>
        <v>0.18375</v>
      </c>
    </row>
    <row r="8" spans="1:7" x14ac:dyDescent="0.35">
      <c r="A8" t="s">
        <v>15</v>
      </c>
      <c r="B8" t="s">
        <v>13</v>
      </c>
      <c r="C8" s="16">
        <v>0.25</v>
      </c>
      <c r="D8" s="16">
        <v>0.4</v>
      </c>
      <c r="E8" s="16">
        <v>0.12</v>
      </c>
      <c r="F8" s="16">
        <f t="shared" si="0"/>
        <v>0.32500000000000001</v>
      </c>
      <c r="G8" s="16">
        <f t="shared" si="1"/>
        <v>3.9E-2</v>
      </c>
    </row>
    <row r="9" spans="1:7" x14ac:dyDescent="0.35">
      <c r="A9" t="s">
        <v>16</v>
      </c>
      <c r="B9" t="s">
        <v>13</v>
      </c>
      <c r="C9" s="16">
        <v>0.3</v>
      </c>
      <c r="D9" s="16">
        <v>0.45</v>
      </c>
      <c r="E9" s="16">
        <v>0.08</v>
      </c>
      <c r="F9" s="16">
        <f t="shared" si="0"/>
        <v>0.375</v>
      </c>
      <c r="G9" s="16">
        <f t="shared" si="1"/>
        <v>0.03</v>
      </c>
    </row>
    <row r="10" spans="1:7" x14ac:dyDescent="0.35">
      <c r="G10" s="16"/>
    </row>
    <row r="11" spans="1:7" x14ac:dyDescent="0.35">
      <c r="G11" s="16"/>
    </row>
    <row r="12" spans="1:7" x14ac:dyDescent="0.35">
      <c r="F12" t="s">
        <v>17</v>
      </c>
      <c r="G12" s="20">
        <f>SUM(G2:G5)</f>
        <v>0.70000000000000007</v>
      </c>
    </row>
    <row r="13" spans="1:7" x14ac:dyDescent="0.35">
      <c r="F13" t="s">
        <v>18</v>
      </c>
      <c r="G13" s="20">
        <f>SUM(G6:G9)</f>
        <v>0.46650000000000003</v>
      </c>
    </row>
    <row r="14" spans="1:7" x14ac:dyDescent="0.35">
      <c r="F14" t="s">
        <v>19</v>
      </c>
      <c r="G14" s="20">
        <f>G12-G13</f>
        <v>0.23350000000000004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C1" workbookViewId="0">
      <selection activeCell="A32" sqref="A32"/>
    </sheetView>
  </sheetViews>
  <sheetFormatPr baseColWidth="10" defaultColWidth="8.90625" defaultRowHeight="14.5" x14ac:dyDescent="0.35"/>
  <cols>
    <col min="1" max="1" width="28.453125" style="15" bestFit="1" customWidth="1"/>
    <col min="2" max="4" width="18" style="15" customWidth="1"/>
    <col min="5" max="5" width="22" style="15" customWidth="1"/>
  </cols>
  <sheetData>
    <row r="1" spans="1:3" ht="18" customHeight="1" x14ac:dyDescent="0.45">
      <c r="A1" s="2" t="s">
        <v>20</v>
      </c>
    </row>
    <row r="3" spans="1:3" x14ac:dyDescent="0.35">
      <c r="A3" s="1" t="s">
        <v>21</v>
      </c>
    </row>
    <row r="4" spans="1:3" x14ac:dyDescent="0.35">
      <c r="A4" s="3" t="s">
        <v>22</v>
      </c>
      <c r="B4" s="17">
        <f>'Modelo IPC 2026'!G14</f>
        <v>0.23350000000000004</v>
      </c>
    </row>
    <row r="5" spans="1:3" x14ac:dyDescent="0.35">
      <c r="A5" s="3" t="s">
        <v>23</v>
      </c>
      <c r="B5" s="5">
        <v>2.2000000000000002</v>
      </c>
    </row>
    <row r="6" spans="1:3" x14ac:dyDescent="0.35">
      <c r="A6" s="3" t="s">
        <v>24</v>
      </c>
      <c r="B6" s="6">
        <v>-1.4983286443082555</v>
      </c>
    </row>
    <row r="7" spans="1:3" x14ac:dyDescent="0.35">
      <c r="A7" s="3" t="s">
        <v>25</v>
      </c>
      <c r="B7" s="6">
        <v>-0.69027280432593607</v>
      </c>
    </row>
    <row r="8" spans="1:3" x14ac:dyDescent="0.35">
      <c r="A8" s="3" t="s">
        <v>26</v>
      </c>
      <c r="B8" s="6">
        <v>-1.4812840262617057</v>
      </c>
    </row>
    <row r="9" spans="1:3" x14ac:dyDescent="0.35">
      <c r="A9" s="3" t="s">
        <v>27</v>
      </c>
      <c r="B9" s="6">
        <v>-2.4545163556401457</v>
      </c>
    </row>
    <row r="10" spans="1:3" x14ac:dyDescent="0.35">
      <c r="A10" s="18" t="s">
        <v>28</v>
      </c>
      <c r="B10" s="6">
        <v>-2</v>
      </c>
    </row>
    <row r="11" spans="1:3" x14ac:dyDescent="0.35">
      <c r="A11" s="18" t="s">
        <v>29</v>
      </c>
      <c r="B11" s="6">
        <v>-1</v>
      </c>
    </row>
    <row r="12" spans="1:3" x14ac:dyDescent="0.35">
      <c r="A12" s="18" t="s">
        <v>30</v>
      </c>
      <c r="B12" s="6">
        <v>1</v>
      </c>
    </row>
    <row r="13" spans="1:3" x14ac:dyDescent="0.35">
      <c r="A13" s="18" t="s">
        <v>31</v>
      </c>
      <c r="B13" s="6">
        <v>2</v>
      </c>
    </row>
    <row r="14" spans="1:3" x14ac:dyDescent="0.35">
      <c r="A14" t="s">
        <v>32</v>
      </c>
      <c r="B14">
        <v>0.08</v>
      </c>
      <c r="C14" s="24" t="s">
        <v>49</v>
      </c>
    </row>
    <row r="15" spans="1:3" x14ac:dyDescent="0.35">
      <c r="A15" s="1" t="s">
        <v>33</v>
      </c>
      <c r="B15">
        <v>0.05</v>
      </c>
      <c r="C15" t="s">
        <v>34</v>
      </c>
    </row>
    <row r="16" spans="1:3" s="19" customFormat="1" x14ac:dyDescent="0.35">
      <c r="A16" s="1"/>
    </row>
    <row r="17" spans="1:5" x14ac:dyDescent="0.35">
      <c r="A17" s="7" t="s">
        <v>35</v>
      </c>
      <c r="B17" s="7" t="s">
        <v>36</v>
      </c>
      <c r="C17" s="7" t="s">
        <v>37</v>
      </c>
      <c r="D17" s="7" t="s">
        <v>38</v>
      </c>
      <c r="E17" s="7" t="s">
        <v>39</v>
      </c>
    </row>
    <row r="18" spans="1:5" x14ac:dyDescent="0.35">
      <c r="A18" s="8" t="s">
        <v>40</v>
      </c>
      <c r="B18" s="8" t="s">
        <v>50</v>
      </c>
      <c r="C18" s="4">
        <f>+B6+B10*$B$5*$B$4</f>
        <v>-2.5257286443082556</v>
      </c>
      <c r="D18" s="9">
        <f>EXP(C18)/$E$22</f>
        <v>7.9999999999999988E-2</v>
      </c>
      <c r="E18" s="10">
        <v>0.04</v>
      </c>
    </row>
    <row r="19" spans="1:5" x14ac:dyDescent="0.35">
      <c r="A19" s="8" t="s">
        <v>41</v>
      </c>
      <c r="B19" s="8" t="s">
        <v>51</v>
      </c>
      <c r="C19" s="4">
        <f>+B7+B11*$B$5*$B$4</f>
        <v>-1.2039728043259363</v>
      </c>
      <c r="D19" s="9">
        <f>EXP(C19)/$E$22</f>
        <v>0.29999999999999988</v>
      </c>
      <c r="E19" s="10">
        <v>0.06</v>
      </c>
    </row>
    <row r="20" spans="1:5" x14ac:dyDescent="0.35">
      <c r="A20" s="8" t="s">
        <v>42</v>
      </c>
      <c r="B20" s="8" t="s">
        <v>52</v>
      </c>
      <c r="C20" s="4">
        <f>+B8+B12*$B$5*$B$4</f>
        <v>-0.96758402626170559</v>
      </c>
      <c r="D20" s="9">
        <f>EXP(C20)/$E$22</f>
        <v>0.38</v>
      </c>
      <c r="E20" s="10">
        <v>8.5000000000000006E-2</v>
      </c>
    </row>
    <row r="21" spans="1:5" x14ac:dyDescent="0.35">
      <c r="A21" s="8" t="s">
        <v>43</v>
      </c>
      <c r="B21" s="8" t="s">
        <v>44</v>
      </c>
      <c r="C21" s="4">
        <f>+B9+B13*$B$5*$B$4</f>
        <v>-1.4271163556401454</v>
      </c>
      <c r="D21" s="9">
        <f>EXP(C21)/$E$22</f>
        <v>0.24000000000000007</v>
      </c>
      <c r="E21" s="10">
        <v>0.11</v>
      </c>
    </row>
    <row r="22" spans="1:5" x14ac:dyDescent="0.35">
      <c r="D22" s="11" t="s">
        <v>45</v>
      </c>
      <c r="E22" s="12">
        <f>SUM(EXP(C18),EXP(C19),EXP(C20),EXP(C21))</f>
        <v>1</v>
      </c>
    </row>
    <row r="24" spans="1:5" x14ac:dyDescent="0.35">
      <c r="A24" s="1" t="s">
        <v>46</v>
      </c>
    </row>
    <row r="25" spans="1:5" x14ac:dyDescent="0.35">
      <c r="A25" s="21" t="s">
        <v>53</v>
      </c>
      <c r="B25" s="13">
        <f>SUMPRODUCT(D18:D21,E18:E21)</f>
        <v>7.9899999999999999E-2</v>
      </c>
      <c r="C25"/>
    </row>
    <row r="26" spans="1:5" x14ac:dyDescent="0.35">
      <c r="A26" s="21" t="s">
        <v>54</v>
      </c>
      <c r="B26" s="14">
        <f>D20+D21</f>
        <v>0.62000000000000011</v>
      </c>
    </row>
    <row r="27" spans="1:5" x14ac:dyDescent="0.35">
      <c r="A27" s="21" t="s">
        <v>55</v>
      </c>
      <c r="B27" s="14">
        <f>D18+D19</f>
        <v>0.37999999999999989</v>
      </c>
    </row>
    <row r="29" spans="1:5" x14ac:dyDescent="0.35">
      <c r="A29" s="1" t="s">
        <v>47</v>
      </c>
    </row>
    <row r="30" spans="1:5" x14ac:dyDescent="0.35">
      <c r="A30" s="22" t="s">
        <v>48</v>
      </c>
      <c r="B30" s="23"/>
      <c r="C30" s="23"/>
      <c r="D30" s="23"/>
      <c r="E30" s="23"/>
    </row>
    <row r="31" spans="1:5" x14ac:dyDescent="0.35">
      <c r="A31" s="23"/>
      <c r="B31" s="23"/>
      <c r="C31" s="23"/>
      <c r="D31" s="23"/>
      <c r="E31" s="23"/>
    </row>
  </sheetData>
  <mergeCells count="1">
    <mergeCell ref="A30:E31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IPC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Carlos Manuel Romero Señor</cp:lastModifiedBy>
  <dcterms:created xsi:type="dcterms:W3CDTF">2026-01-03T17:49:57Z</dcterms:created>
  <dcterms:modified xsi:type="dcterms:W3CDTF">2026-04-10T16:19:37Z</dcterms:modified>
</cp:coreProperties>
</file>