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arlo\Desktop\Blog\Post predicciones 2026\"/>
    </mc:Choice>
  </mc:AlternateContent>
  <bookViews>
    <workbookView xWindow="0" yWindow="0" windowWidth="11496" windowHeight="9048"/>
  </bookViews>
  <sheets>
    <sheet name="Modelo IPC 2026" sheetId="1" r:id="rId1"/>
    <sheet name="Escenarios" sheetId="2" r:id="rId2"/>
  </sheets>
  <calcPr calcId="162913"/>
</workbook>
</file>

<file path=xl/calcChain.xml><?xml version="1.0" encoding="utf-8"?>
<calcChain xmlns="http://schemas.openxmlformats.org/spreadsheetml/2006/main">
  <c r="C18" i="2" l="1"/>
  <c r="D18" i="2"/>
  <c r="G12" i="1" l="1"/>
  <c r="C25" i="2"/>
  <c r="F9" i="1"/>
  <c r="G9" i="1" s="1"/>
  <c r="F8" i="1"/>
  <c r="G8" i="1" s="1"/>
  <c r="F7" i="1"/>
  <c r="G7" i="1" s="1"/>
  <c r="G6" i="1"/>
  <c r="F6" i="1"/>
  <c r="F5" i="1"/>
  <c r="G5" i="1" s="1"/>
  <c r="F4" i="1"/>
  <c r="G4" i="1" s="1"/>
  <c r="G3" i="1"/>
  <c r="F3" i="1"/>
  <c r="G2" i="1"/>
  <c r="F2" i="1"/>
  <c r="G13" i="1" l="1"/>
  <c r="G14" i="1" l="1"/>
  <c r="B4" i="2" s="1"/>
  <c r="C19" i="2" s="1"/>
  <c r="C20" i="2"/>
  <c r="C21" i="2" l="1"/>
  <c r="E22" i="2"/>
  <c r="D20" i="2" s="1"/>
  <c r="D21" i="2" l="1"/>
  <c r="B26" i="2" s="1"/>
  <c r="D19" i="2"/>
  <c r="B27" i="2" l="1"/>
  <c r="B25" i="2"/>
</calcChain>
</file>

<file path=xl/sharedStrings.xml><?xml version="1.0" encoding="utf-8"?>
<sst xmlns="http://schemas.openxmlformats.org/spreadsheetml/2006/main" count="62" uniqueCount="56">
  <si>
    <t>Factor</t>
  </si>
  <si>
    <t>Tipo</t>
  </si>
  <si>
    <t>Prob. mínima</t>
  </si>
  <si>
    <t>Prob. máxima</t>
  </si>
  <si>
    <t>Peso</t>
  </si>
  <si>
    <t>Prob. esperada</t>
  </si>
  <si>
    <t>Contribución ponderada</t>
  </si>
  <si>
    <t>Escasez estructural de oferta (áreas tensionadas)</t>
  </si>
  <si>
    <t>Motor</t>
  </si>
  <si>
    <t>Concentración geográfica de la demanda</t>
  </si>
  <si>
    <t>Vivienda como activo relativamente seguro</t>
  </si>
  <si>
    <t>Inercia de expectativas tras subidas intensas</t>
  </si>
  <si>
    <t>Coste de financiación y esfuerzo financiero</t>
  </si>
  <si>
    <t>Freno</t>
  </si>
  <si>
    <t>Límites de renta y ahorro (nuevos compradores)</t>
  </si>
  <si>
    <t>Incertidumbre regulatoria y fiscal (impacto desigual)</t>
  </si>
  <si>
    <t>Saturación de demanda en segmentos específicos</t>
  </si>
  <si>
    <t>Motores (suma ponderada)</t>
  </si>
  <si>
    <t>Frenos (suma ponderada)</t>
  </si>
  <si>
    <t>Presión neta</t>
  </si>
  <si>
    <t>Escenarios finales (S1–S4) - Vivienda 2026</t>
  </si>
  <si>
    <t>Entrada del modelo</t>
  </si>
  <si>
    <t>Presión neta (de hoja 1)</t>
  </si>
  <si>
    <t>Sensibilidad (k)</t>
  </si>
  <si>
    <t>Sesgo base S1 (b1)</t>
  </si>
  <si>
    <t>Sesgo base S2 (b2)</t>
  </si>
  <si>
    <t>Sesgo base S3 (b3)</t>
  </si>
  <si>
    <t>Sesgo base S4 (b4)</t>
  </si>
  <si>
    <t>S1 (baja)</t>
  </si>
  <si>
    <t>S2 (media)</t>
  </si>
  <si>
    <t>S3 (alta)</t>
  </si>
  <si>
    <t>S4 (muy alta)</t>
  </si>
  <si>
    <t>Tasa base operativa (vivienda)</t>
  </si>
  <si>
    <t>(6,5%)</t>
  </si>
  <si>
    <t>Tasa base estructural (referencia)</t>
  </si>
  <si>
    <t>(5%)</t>
  </si>
  <si>
    <t>Escenario</t>
  </si>
  <si>
    <t>Rango precio vivienda (variación anual)</t>
  </si>
  <si>
    <t>Logit z</t>
  </si>
  <si>
    <t>Probabilidad</t>
  </si>
  <si>
    <t>Punto medio</t>
  </si>
  <si>
    <t>S1</t>
  </si>
  <si>
    <t>&lt; 5%</t>
  </si>
  <si>
    <t>S2</t>
  </si>
  <si>
    <t>5%–7%</t>
  </si>
  <si>
    <t>S3</t>
  </si>
  <si>
    <t>7%–10%</t>
  </si>
  <si>
    <t>S4</t>
  </si>
  <si>
    <t>&gt; 10%</t>
  </si>
  <si>
    <t>Denominador</t>
  </si>
  <si>
    <t>Resumen</t>
  </si>
  <si>
    <t>Inflación esperada (aprox.)</t>
  </si>
  <si>
    <t>Nota</t>
  </si>
  <si>
    <t>Estas probabilidades se derivan de una transformación softmax de la presión neta (hoja 1) con parámetros b y k editables.</t>
  </si>
  <si>
    <t>Prob. de estar ≥ 7% (S3+S4)</t>
  </si>
  <si>
    <t>Prob. de estar ≤ 7% (S1+S2)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</si>
</sst>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00"/>
    <numFmt numFmtId="165" formatCode="0.0"/>
    <numFmt numFmtId="166" formatCode="0.0%"/>
  </numFmts>
  <fonts count="4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4"/>
      <name val="Calibri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D0D0D0"/>
      </left>
      <right style="thin">
        <color rgb="FFD0D0D0"/>
      </right>
      <top style="thin">
        <color rgb="FFD0D0D0"/>
      </top>
      <bottom style="thin">
        <color rgb="FFD0D0D0"/>
      </bottom>
      <diagonal/>
    </border>
  </borders>
  <cellStyleXfs count="2">
    <xf numFmtId="0" fontId="0" fillId="0" borderId="0"/>
    <xf numFmtId="9" fontId="3" fillId="0" borderId="0"/>
  </cellStyleXfs>
  <cellXfs count="23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164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66" fontId="0" fillId="0" borderId="1" xfId="0" applyNumberFormat="1" applyBorder="1" applyAlignment="1">
      <alignment horizontal="center"/>
    </xf>
    <xf numFmtId="10" fontId="0" fillId="0" borderId="1" xfId="0" applyNumberFormat="1" applyBorder="1" applyAlignment="1">
      <alignment horizontal="center"/>
    </xf>
    <xf numFmtId="0" fontId="1" fillId="0" borderId="0" xfId="0" applyFont="1" applyAlignment="1">
      <alignment horizontal="right"/>
    </xf>
    <xf numFmtId="164" fontId="0" fillId="0" borderId="0" xfId="0" applyNumberFormat="1" applyAlignment="1">
      <alignment horizontal="left"/>
    </xf>
    <xf numFmtId="10" fontId="0" fillId="0" borderId="0" xfId="0" applyNumberFormat="1"/>
    <xf numFmtId="166" fontId="0" fillId="0" borderId="0" xfId="0" applyNumberFormat="1"/>
    <xf numFmtId="0" fontId="0" fillId="0" borderId="0" xfId="0"/>
    <xf numFmtId="9" fontId="0" fillId="0" borderId="0" xfId="1" applyFont="1"/>
    <xf numFmtId="10" fontId="0" fillId="0" borderId="1" xfId="1" applyNumberFormat="1" applyFont="1" applyBorder="1" applyAlignment="1">
      <alignment horizontal="center"/>
    </xf>
    <xf numFmtId="0" fontId="0" fillId="0" borderId="0" xfId="0" applyAlignment="1">
      <alignment vertical="center" wrapText="1"/>
    </xf>
    <xf numFmtId="0" fontId="0" fillId="0" borderId="0" xfId="0"/>
    <xf numFmtId="9" fontId="0" fillId="0" borderId="0" xfId="0" applyNumberFormat="1"/>
    <xf numFmtId="0" fontId="0" fillId="0" borderId="0" xfId="0" applyAlignment="1">
      <alignment wrapText="1"/>
    </xf>
    <xf numFmtId="0" fontId="0" fillId="0" borderId="0" xfId="0"/>
  </cellXfs>
  <cellStyles count="2">
    <cellStyle name="Normal" xfId="0" builtinId="0"/>
    <cellStyle name="Porcentaje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strike="noStrike" kern="1200" spc="5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j-ea"/>
                <a:cs typeface="+mj-cs"/>
              </a:defRPr>
            </a:pPr>
            <a:r>
              <a:rPr lang="en-US">
                <a:latin typeface="+mn-lt"/>
              </a:rPr>
              <a:t>Distribución de probabilidad - Vivienda España 2026</a:t>
            </a:r>
          </a:p>
        </c:rich>
      </c:tx>
      <c:layout/>
      <c:overlay val="0"/>
      <c:spPr>
        <a:noFill/>
        <a:ln>
          <a:noFill/>
          <a:prstDash val="solid"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Escenarios!$D$17</c:f>
              <c:strCache>
                <c:ptCount val="1"/>
                <c:pt idx="0">
                  <c:v>Probabilidad</c:v>
                </c:pt>
              </c:strCache>
            </c:strRef>
          </c:tx>
          <c:spPr>
            <a:solidFill>
              <a:schemeClr val="accent1">
                <a:alpha val="70000"/>
              </a:schemeClr>
            </a:solidFill>
            <a:ln>
              <a:noFill/>
              <a:prstDash val="solid"/>
            </a:ln>
          </c:spPr>
          <c:invertIfNegative val="0"/>
          <c:cat>
            <c:strRef>
              <c:f>Escenarios!$B$18:$B$21</c:f>
              <c:strCache>
                <c:ptCount val="4"/>
                <c:pt idx="0">
                  <c:v>&lt; 5%</c:v>
                </c:pt>
                <c:pt idx="1">
                  <c:v>5%–7%</c:v>
                </c:pt>
                <c:pt idx="2">
                  <c:v>7%–10%</c:v>
                </c:pt>
                <c:pt idx="3">
                  <c:v>&gt; 10%</c:v>
                </c:pt>
              </c:strCache>
            </c:strRef>
          </c:cat>
          <c:val>
            <c:numRef>
              <c:f>Escenarios!$D$18:$D$21</c:f>
              <c:numCache>
                <c:formatCode>0.0%</c:formatCode>
                <c:ptCount val="4"/>
                <c:pt idx="0">
                  <c:v>5.2476527424854306E-2</c:v>
                </c:pt>
                <c:pt idx="1">
                  <c:v>0.17501400038974479</c:v>
                </c:pt>
                <c:pt idx="2">
                  <c:v>0.48003833867438445</c:v>
                </c:pt>
                <c:pt idx="3">
                  <c:v>0.29247113351101645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987-4287-8B58-08FE18DF80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overlap val="25"/>
        <c:axId val="164905376"/>
        <c:axId val="164902880"/>
      </c:barChart>
      <c:catAx>
        <c:axId val="164905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>
                <a:lumMod val="25000"/>
                <a:lumOff val="75000"/>
              </a:schemeClr>
            </a:solidFill>
            <a:prstDash val="solid"/>
            <a:round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spc="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64902880"/>
        <c:crosses val="autoZero"/>
        <c:auto val="1"/>
        <c:lblAlgn val="ctr"/>
        <c:lblOffset val="100"/>
        <c:noMultiLvlLbl val="0"/>
      </c:catAx>
      <c:valAx>
        <c:axId val="1649028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prstDash val="solid"/>
              <a:round/>
            </a:ln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  <a:prstDash val="solid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spc="2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64905376"/>
        <c:crosses val="autoZero"/>
        <c:crossBetween val="between"/>
      </c:valAx>
    </c:plotArea>
    <c:plotVisOnly val="1"/>
    <c:dispBlanksAs val="gap"/>
    <c:showDLblsOverMax val="1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297180</xdr:colOff>
      <xdr:row>0</xdr:row>
      <xdr:rowOff>213360</xdr:rowOff>
    </xdr:from>
    <xdr:to>
      <xdr:col>5</xdr:col>
      <xdr:colOff>533400</xdr:colOff>
      <xdr:row>13</xdr:row>
      <xdr:rowOff>45720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workbookViewId="0">
      <selection activeCell="F11" sqref="F11"/>
    </sheetView>
  </sheetViews>
  <sheetFormatPr baseColWidth="10" defaultColWidth="8.88671875" defaultRowHeight="14.4" x14ac:dyDescent="0.3"/>
  <cols>
    <col min="1" max="1" width="43.6640625" style="15" bestFit="1" customWidth="1"/>
    <col min="2" max="2" width="6.21875" style="15" bestFit="1" customWidth="1"/>
    <col min="3" max="3" width="12.33203125" style="15" bestFit="1" customWidth="1"/>
    <col min="4" max="4" width="12.6640625" style="15" bestFit="1" customWidth="1"/>
    <col min="5" max="5" width="5" style="15" bestFit="1" customWidth="1"/>
    <col min="6" max="6" width="23.33203125" style="15" bestFit="1" customWidth="1"/>
    <col min="7" max="7" width="21.77734375" style="15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t="s">
        <v>7</v>
      </c>
      <c r="B2" t="s">
        <v>8</v>
      </c>
      <c r="C2" s="16">
        <v>0.6</v>
      </c>
      <c r="D2" s="16">
        <v>0.75</v>
      </c>
      <c r="E2" s="16">
        <v>0.4</v>
      </c>
      <c r="F2" s="16">
        <f t="shared" ref="F2:F9" si="0">(C2+D2)/2</f>
        <v>0.67500000000000004</v>
      </c>
      <c r="G2" s="16">
        <f t="shared" ref="G2:G9" si="1">F2*E2</f>
        <v>0.27</v>
      </c>
    </row>
    <row r="3" spans="1:7" x14ac:dyDescent="0.3">
      <c r="A3" t="s">
        <v>9</v>
      </c>
      <c r="B3" t="s">
        <v>8</v>
      </c>
      <c r="C3" s="16">
        <v>0.55000000000000004</v>
      </c>
      <c r="D3" s="16">
        <v>0.7</v>
      </c>
      <c r="E3" s="16">
        <v>0.3</v>
      </c>
      <c r="F3" s="16">
        <f t="shared" si="0"/>
        <v>0.625</v>
      </c>
      <c r="G3" s="16">
        <f t="shared" si="1"/>
        <v>0.1875</v>
      </c>
    </row>
    <row r="4" spans="1:7" x14ac:dyDescent="0.3">
      <c r="A4" t="s">
        <v>10</v>
      </c>
      <c r="B4" t="s">
        <v>8</v>
      </c>
      <c r="C4" s="16">
        <v>0.4</v>
      </c>
      <c r="D4" s="16">
        <v>0.55000000000000004</v>
      </c>
      <c r="E4" s="16">
        <v>0.18</v>
      </c>
      <c r="F4" s="16">
        <f t="shared" si="0"/>
        <v>0.47500000000000003</v>
      </c>
      <c r="G4" s="16">
        <f t="shared" si="1"/>
        <v>8.5500000000000007E-2</v>
      </c>
    </row>
    <row r="5" spans="1:7" x14ac:dyDescent="0.3">
      <c r="A5" t="s">
        <v>11</v>
      </c>
      <c r="B5" t="s">
        <v>8</v>
      </c>
      <c r="C5" s="16">
        <v>0.45</v>
      </c>
      <c r="D5" s="16">
        <v>0.6</v>
      </c>
      <c r="E5" s="16">
        <v>0.12</v>
      </c>
      <c r="F5" s="16">
        <f t="shared" si="0"/>
        <v>0.52500000000000002</v>
      </c>
      <c r="G5" s="16">
        <f t="shared" si="1"/>
        <v>6.3E-2</v>
      </c>
    </row>
    <row r="6" spans="1:7" x14ac:dyDescent="0.3">
      <c r="A6" t="s">
        <v>12</v>
      </c>
      <c r="B6" t="s">
        <v>13</v>
      </c>
      <c r="C6" s="16">
        <v>0.5</v>
      </c>
      <c r="D6" s="16">
        <v>0.65</v>
      </c>
      <c r="E6" s="16">
        <v>0.45</v>
      </c>
      <c r="F6" s="16">
        <f t="shared" si="0"/>
        <v>0.57499999999999996</v>
      </c>
      <c r="G6" s="16">
        <f t="shared" si="1"/>
        <v>0.25874999999999998</v>
      </c>
    </row>
    <row r="7" spans="1:7" x14ac:dyDescent="0.3">
      <c r="A7" t="s">
        <v>14</v>
      </c>
      <c r="B7" t="s">
        <v>13</v>
      </c>
      <c r="C7" s="16">
        <v>0.55000000000000004</v>
      </c>
      <c r="D7" s="16">
        <v>0.7</v>
      </c>
      <c r="E7" s="16">
        <v>0.35</v>
      </c>
      <c r="F7" s="16">
        <f t="shared" si="0"/>
        <v>0.625</v>
      </c>
      <c r="G7" s="16">
        <f t="shared" si="1"/>
        <v>0.21875</v>
      </c>
    </row>
    <row r="8" spans="1:7" x14ac:dyDescent="0.3">
      <c r="A8" t="s">
        <v>15</v>
      </c>
      <c r="B8" t="s">
        <v>13</v>
      </c>
      <c r="C8" s="16">
        <v>0.35</v>
      </c>
      <c r="D8" s="16">
        <v>0.5</v>
      </c>
      <c r="E8" s="16">
        <v>0.12</v>
      </c>
      <c r="F8" s="16">
        <f t="shared" si="0"/>
        <v>0.42499999999999999</v>
      </c>
      <c r="G8" s="16">
        <f t="shared" si="1"/>
        <v>5.0999999999999997E-2</v>
      </c>
    </row>
    <row r="9" spans="1:7" x14ac:dyDescent="0.3">
      <c r="A9" t="s">
        <v>16</v>
      </c>
      <c r="B9" t="s">
        <v>13</v>
      </c>
      <c r="C9" s="16">
        <v>0.3</v>
      </c>
      <c r="D9" s="16">
        <v>0.45</v>
      </c>
      <c r="E9" s="16">
        <v>0.08</v>
      </c>
      <c r="F9" s="16">
        <f t="shared" si="0"/>
        <v>0.375</v>
      </c>
      <c r="G9" s="16">
        <f t="shared" si="1"/>
        <v>0.03</v>
      </c>
    </row>
    <row r="10" spans="1:7" x14ac:dyDescent="0.3">
      <c r="G10" s="16"/>
    </row>
    <row r="11" spans="1:7" x14ac:dyDescent="0.3">
      <c r="G11" s="16"/>
    </row>
    <row r="12" spans="1:7" x14ac:dyDescent="0.3">
      <c r="F12" t="s">
        <v>17</v>
      </c>
      <c r="G12" s="20">
        <f>SUM(G2:G5)</f>
        <v>0.60600000000000009</v>
      </c>
    </row>
    <row r="13" spans="1:7" x14ac:dyDescent="0.3">
      <c r="F13" t="s">
        <v>18</v>
      </c>
      <c r="G13" s="20">
        <f>SUM(G6:G9)</f>
        <v>0.5585</v>
      </c>
    </row>
    <row r="14" spans="1:7" x14ac:dyDescent="0.3">
      <c r="F14" t="s">
        <v>19</v>
      </c>
      <c r="G14" s="20">
        <f>G12-G13</f>
        <v>4.7500000000000098E-2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topLeftCell="A7" workbookViewId="0">
      <selection activeCell="C18" sqref="C18"/>
    </sheetView>
  </sheetViews>
  <sheetFormatPr baseColWidth="10" defaultColWidth="8.88671875" defaultRowHeight="14.4" x14ac:dyDescent="0.3"/>
  <cols>
    <col min="1" max="1" width="28.44140625" style="15" bestFit="1" customWidth="1"/>
    <col min="2" max="4" width="18" style="15" customWidth="1"/>
    <col min="5" max="5" width="22" style="15" customWidth="1"/>
  </cols>
  <sheetData>
    <row r="1" spans="1:3" ht="18" customHeight="1" x14ac:dyDescent="0.35">
      <c r="A1" s="2" t="s">
        <v>20</v>
      </c>
    </row>
    <row r="3" spans="1:3" x14ac:dyDescent="0.3">
      <c r="A3" s="1" t="s">
        <v>21</v>
      </c>
    </row>
    <row r="4" spans="1:3" x14ac:dyDescent="0.3">
      <c r="A4" s="3" t="s">
        <v>22</v>
      </c>
      <c r="B4" s="17">
        <f>'Modelo IPC 2026'!G14</f>
        <v>4.7500000000000098E-2</v>
      </c>
    </row>
    <row r="5" spans="1:3" x14ac:dyDescent="0.3">
      <c r="A5" s="3" t="s">
        <v>23</v>
      </c>
      <c r="B5" s="5">
        <v>2.2000000000000002</v>
      </c>
    </row>
    <row r="6" spans="1:3" x14ac:dyDescent="0.3">
      <c r="A6" s="3" t="s">
        <v>24</v>
      </c>
      <c r="B6" s="6">
        <v>-0.9</v>
      </c>
    </row>
    <row r="7" spans="1:3" x14ac:dyDescent="0.3">
      <c r="A7" s="3" t="s">
        <v>25</v>
      </c>
      <c r="B7" s="6">
        <v>0.2</v>
      </c>
    </row>
    <row r="8" spans="1:3" x14ac:dyDescent="0.3">
      <c r="A8" s="3" t="s">
        <v>26</v>
      </c>
      <c r="B8" s="6">
        <v>1</v>
      </c>
    </row>
    <row r="9" spans="1:3" x14ac:dyDescent="0.3">
      <c r="A9" s="3" t="s">
        <v>27</v>
      </c>
      <c r="B9" s="6">
        <v>0.4</v>
      </c>
    </row>
    <row r="10" spans="1:3" x14ac:dyDescent="0.3">
      <c r="A10" s="18" t="s">
        <v>28</v>
      </c>
      <c r="B10" s="6">
        <v>-2</v>
      </c>
    </row>
    <row r="11" spans="1:3" x14ac:dyDescent="0.3">
      <c r="A11" s="18" t="s">
        <v>29</v>
      </c>
      <c r="B11" s="6">
        <v>-1</v>
      </c>
    </row>
    <row r="12" spans="1:3" x14ac:dyDescent="0.3">
      <c r="A12" s="18" t="s">
        <v>30</v>
      </c>
      <c r="B12" s="6">
        <v>1</v>
      </c>
    </row>
    <row r="13" spans="1:3" x14ac:dyDescent="0.3">
      <c r="A13" s="18" t="s">
        <v>31</v>
      </c>
      <c r="B13" s="6">
        <v>2</v>
      </c>
    </row>
    <row r="14" spans="1:3" x14ac:dyDescent="0.3">
      <c r="A14" t="s">
        <v>32</v>
      </c>
      <c r="B14">
        <v>6.5000000000000002E-2</v>
      </c>
      <c r="C14" t="s">
        <v>33</v>
      </c>
    </row>
    <row r="15" spans="1:3" x14ac:dyDescent="0.3">
      <c r="A15" s="1" t="s">
        <v>34</v>
      </c>
      <c r="B15">
        <v>0.05</v>
      </c>
      <c r="C15" t="s">
        <v>35</v>
      </c>
    </row>
    <row r="16" spans="1:3" s="19" customFormat="1" x14ac:dyDescent="0.3">
      <c r="A16" s="1"/>
    </row>
    <row r="17" spans="1:5" x14ac:dyDescent="0.3">
      <c r="A17" s="7" t="s">
        <v>36</v>
      </c>
      <c r="B17" s="7" t="s">
        <v>37</v>
      </c>
      <c r="C17" s="7" t="s">
        <v>38</v>
      </c>
      <c r="D17" s="7" t="s">
        <v>39</v>
      </c>
      <c r="E17" s="7" t="s">
        <v>40</v>
      </c>
    </row>
    <row r="18" spans="1:5" x14ac:dyDescent="0.3">
      <c r="A18" s="8" t="s">
        <v>41</v>
      </c>
      <c r="B18" s="8" t="s">
        <v>42</v>
      </c>
      <c r="C18" s="4">
        <f>+B6+B10*$B$5*$B$4</f>
        <v>-1.1090000000000004</v>
      </c>
      <c r="D18" s="9">
        <f>EXP(C18)/$E$22</f>
        <v>5.2476527424854306E-2</v>
      </c>
      <c r="E18" s="10">
        <v>0.04</v>
      </c>
    </row>
    <row r="19" spans="1:5" x14ac:dyDescent="0.3">
      <c r="A19" s="8" t="s">
        <v>43</v>
      </c>
      <c r="B19" s="8" t="s">
        <v>44</v>
      </c>
      <c r="C19" s="4">
        <f>+B7+B11*$B$5*$B$4</f>
        <v>9.5499999999999793E-2</v>
      </c>
      <c r="D19" s="9">
        <f>EXP(C19)/$E$22</f>
        <v>0.17501400038974479</v>
      </c>
      <c r="E19" s="10">
        <v>0.06</v>
      </c>
    </row>
    <row r="20" spans="1:5" x14ac:dyDescent="0.3">
      <c r="A20" s="8" t="s">
        <v>45</v>
      </c>
      <c r="B20" s="8" t="s">
        <v>46</v>
      </c>
      <c r="C20" s="4">
        <f>+B8+B12*$B$5*$B$4</f>
        <v>1.1045000000000003</v>
      </c>
      <c r="D20" s="9">
        <f>EXP(C20)/$E$22</f>
        <v>0.48003833867438445</v>
      </c>
      <c r="E20" s="10">
        <v>8.5000000000000006E-2</v>
      </c>
    </row>
    <row r="21" spans="1:5" x14ac:dyDescent="0.3">
      <c r="A21" s="8" t="s">
        <v>47</v>
      </c>
      <c r="B21" s="8" t="s">
        <v>48</v>
      </c>
      <c r="C21" s="4">
        <f>+B9+B13*$B$5*$B$4</f>
        <v>0.60900000000000043</v>
      </c>
      <c r="D21" s="9">
        <f>EXP(C21)/$E$22</f>
        <v>0.29247113351101645</v>
      </c>
      <c r="E21" s="10">
        <v>0.11</v>
      </c>
    </row>
    <row r="22" spans="1:5" x14ac:dyDescent="0.3">
      <c r="D22" s="11" t="s">
        <v>49</v>
      </c>
      <c r="E22" s="12">
        <f>SUM(EXP(C18),EXP(C19),EXP(C20),EXP(C21))</f>
        <v>6.2864046281088459</v>
      </c>
    </row>
    <row r="24" spans="1:5" x14ac:dyDescent="0.3">
      <c r="A24" s="1" t="s">
        <v>50</v>
      </c>
    </row>
    <row r="25" spans="1:5" x14ac:dyDescent="0.3">
      <c r="A25" t="s">
        <v>51</v>
      </c>
      <c r="B25" s="13">
        <f>SUMPRODUCT(D18:D21,E18:E21)</f>
        <v>8.5574984593913356E-2</v>
      </c>
      <c r="C25">
        <f>56+26+6+12</f>
        <v>100</v>
      </c>
    </row>
    <row r="26" spans="1:5" x14ac:dyDescent="0.3">
      <c r="A26" t="s">
        <v>54</v>
      </c>
      <c r="B26" s="14">
        <f>D20+D21</f>
        <v>0.77250947218540089</v>
      </c>
    </row>
    <row r="27" spans="1:5" x14ac:dyDescent="0.3">
      <c r="A27" t="s">
        <v>55</v>
      </c>
      <c r="B27" s="14">
        <f>D18+D19</f>
        <v>0.22749052781459911</v>
      </c>
    </row>
    <row r="29" spans="1:5" x14ac:dyDescent="0.3">
      <c r="A29" s="1" t="s">
        <v>52</v>
      </c>
    </row>
    <row r="30" spans="1:5" x14ac:dyDescent="0.3">
      <c r="A30" s="21" t="s">
        <v>53</v>
      </c>
      <c r="B30" s="22"/>
      <c r="C30" s="22"/>
      <c r="D30" s="22"/>
      <c r="E30" s="22"/>
    </row>
    <row r="31" spans="1:5" x14ac:dyDescent="0.3">
      <c r="A31" s="22"/>
      <c r="B31" s="22"/>
      <c r="C31" s="22"/>
      <c r="D31" s="22"/>
      <c r="E31" s="22"/>
    </row>
  </sheetData>
  <mergeCells count="1">
    <mergeCell ref="A30:E31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Modelo IPC 2026</vt:lpstr>
      <vt:lpstr>Escenarios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carlo</cp:lastModifiedBy>
  <dcterms:created xsi:type="dcterms:W3CDTF">2026-01-03T17:49:57Z</dcterms:created>
  <dcterms:modified xsi:type="dcterms:W3CDTF">2026-01-04T15:48:50Z</dcterms:modified>
</cp:coreProperties>
</file>